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53-63522055 ...plateb. stanic v obv. Oblast.ředitel. Ostrava 20222023 - PB\01_63522053_ZD\"/>
    </mc:Choice>
  </mc:AlternateContent>
  <bookViews>
    <workbookView xWindow="-105" yWindow="-105" windowWidth="23250" windowHeight="1257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8" i="2" l="1"/>
  <c r="J24" i="2"/>
  <c r="J22" i="2"/>
  <c r="J21" i="2"/>
  <c r="J6" i="2"/>
  <c r="J13" i="2"/>
  <c r="H31" i="2"/>
  <c r="I31" i="2"/>
  <c r="J29" i="2" l="1"/>
  <c r="J27" i="2"/>
  <c r="J26" i="2"/>
  <c r="J30" i="2"/>
  <c r="J19" i="2"/>
  <c r="J18" i="2"/>
  <c r="J23" i="2"/>
  <c r="J20" i="2"/>
  <c r="J17" i="2"/>
  <c r="J15" i="2"/>
  <c r="J14" i="2"/>
  <c r="J25" i="2"/>
  <c r="J16" i="2"/>
  <c r="J12" i="2"/>
  <c r="J11" i="2"/>
  <c r="J10" i="2"/>
  <c r="J9" i="2"/>
  <c r="J8" i="2"/>
  <c r="J7" i="2"/>
  <c r="J5" i="2"/>
  <c r="J32" i="2" l="1"/>
</calcChain>
</file>

<file path=xl/sharedStrings.xml><?xml version="1.0" encoding="utf-8"?>
<sst xmlns="http://schemas.openxmlformats.org/spreadsheetml/2006/main" count="122" uniqueCount="66">
  <si>
    <t>Ostrava hlavní nádraží</t>
  </si>
  <si>
    <t>Bohumín</t>
  </si>
  <si>
    <t>Český Těšín</t>
  </si>
  <si>
    <t>Havířov</t>
  </si>
  <si>
    <t>Frýdlant nad Ostravicí</t>
  </si>
  <si>
    <t>Krnov</t>
  </si>
  <si>
    <t>Frenštát pod Radhoštěm</t>
  </si>
  <si>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</si>
  <si>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</si>
  <si>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</si>
  <si>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</si>
  <si>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</si>
  <si>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Příloha 14 - Rozpis ceny</t>
  </si>
  <si>
    <t>2/M</t>
  </si>
  <si>
    <t>3/M</t>
  </si>
  <si>
    <t>1/M</t>
  </si>
  <si>
    <t>1/2M</t>
  </si>
  <si>
    <t>1/3M</t>
  </si>
  <si>
    <t>Četnost pravidelných činností</t>
  </si>
  <si>
    <t>Zahájení plnění</t>
  </si>
  <si>
    <t>Bílovec</t>
  </si>
  <si>
    <t>Děhylov</t>
  </si>
  <si>
    <t>Frýdek-Místek</t>
  </si>
  <si>
    <t>Krnov-Cvilín</t>
  </si>
  <si>
    <t>Opava východ</t>
  </si>
  <si>
    <t>Ostrava-Svinov</t>
  </si>
  <si>
    <t>Třinec (Trzyniec)</t>
  </si>
  <si>
    <t>Háj ve Slezsku</t>
  </si>
  <si>
    <t>Dětmarovice</t>
  </si>
  <si>
    <t>Dolní Benešov</t>
  </si>
  <si>
    <t>Kunčice pod Ondřejníkem</t>
  </si>
  <si>
    <t>Opava západ</t>
  </si>
  <si>
    <t>Ostrava-Kunčice</t>
  </si>
  <si>
    <t>Skrochovice</t>
  </si>
  <si>
    <t>Studénka</t>
  </si>
  <si>
    <t>Brantice</t>
  </si>
  <si>
    <t>Nový Jičín město</t>
  </si>
  <si>
    <t>Odry</t>
  </si>
  <si>
    <t>Ostrava střed</t>
  </si>
  <si>
    <t>* 01.08.2022</t>
  </si>
  <si>
    <t>* 01.11.2022</t>
  </si>
  <si>
    <t>* 01.10.2022</t>
  </si>
  <si>
    <t>* 01.05.2023</t>
  </si>
  <si>
    <t>* 01.04.2023</t>
  </si>
  <si>
    <t>Veřejná zakázka „Zpracování tržeb z platebních stanic v obvodu Oblastního ředitelství Ostrava 2022/2023“</t>
  </si>
  <si>
    <t>verze 100622</t>
  </si>
  <si>
    <t>Počet platebních stanic</t>
  </si>
  <si>
    <t>Typ platební stanice**</t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</si>
  <si>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</t>
    </r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</si>
  <si>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</si>
  <si>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</si>
  <si>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</si>
  <si>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</si>
  <si>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t xml:space="preserve">* </t>
    </r>
    <r>
      <rPr>
        <sz val="9"/>
        <rFont val="Verdana"/>
        <family val="2"/>
        <charset val="238"/>
      </rPr>
      <t>Jedná se pouze o předpokládaný termín zahájení plnění s ohledem na dokončení prací souvisejících s instalací platebních stanic (viz čl. 4 SOD)</t>
    </r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</si>
  <si>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 xml:space="preserve">Cena za požadovanou četnost poskytování všech služeb uvedených v čl. 3.2.1, písm. a. - h. Výzvy k podání nabídky v jednom místě plnění za celý počet všech zařízení - musí obsahovat veškeré náklady  </t>
    </r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</si>
  <si>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</si>
  <si>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</si>
  <si>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</si>
  <si>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t>poskytovatele spojené s poskytování pravidelných služeb.</t>
  </si>
  <si>
    <t>Zařízení pro tisk</t>
  </si>
  <si>
    <t>ano</t>
  </si>
  <si>
    <t>ne</t>
  </si>
  <si>
    <t>Zpracování tržeb z platebních stanic v obvodu Oblastního ředitelství Ostrava 2022/2023 - Moravskoslezský kraj</t>
  </si>
  <si>
    <t>Část zakázky: 63522053</t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</si>
  <si>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J32)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</si>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</sst>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78">
    <xf numFmtId="0" fontId="0" fillId="0" borderId="0" xfId="0"/>
    <xf numFmtId="0" fontId="1" fillId="0" borderId="0" xfId="2"/>
    <xf numFmtId="0" fontId="0" fillId="0" borderId="0" xfId="0"/>
    <xf numFmtId="0" fontId="13" fillId="0" borderId="0" xfId="0" applyFont="1" applyFill="1" applyBorder="1"/>
    <xf numFmtId="0" fontId="13" fillId="0" borderId="0" xfId="0" applyFont="1" applyFill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0" fillId="0" borderId="0" xfId="0" applyFill="1"/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NumberFormat="1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NumberFormat="1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5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horizontal="right" vertical="center"/>
    </xf>
    <xf numFmtId="0" fontId="17" fillId="0" borderId="14" xfId="0" applyFont="1" applyFill="1" applyBorder="1"/>
    <xf numFmtId="0" fontId="17" fillId="0" borderId="15" xfId="0" applyFont="1" applyFill="1" applyBorder="1"/>
    <xf numFmtId="0" fontId="17" fillId="0" borderId="15" xfId="0" applyNumberFormat="1" applyFont="1" applyFill="1" applyBorder="1" applyAlignment="1">
      <alignment horizontal="center"/>
    </xf>
    <xf numFmtId="0" fontId="17" fillId="0" borderId="18" xfId="0" applyFont="1" applyFill="1" applyBorder="1"/>
    <xf numFmtId="0" fontId="17" fillId="0" borderId="0" xfId="0" applyFont="1" applyFill="1" applyBorder="1"/>
    <xf numFmtId="0" fontId="17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NumberFormat="1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1" fillId="36" borderId="12" xfId="0" applyNumberFormat="1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wrapText="1"/>
    </xf>
    <xf numFmtId="0" fontId="21" fillId="36" borderId="13" xfId="0" applyFont="1" applyFill="1" applyBorder="1" applyAlignment="1">
      <alignment horizontal="center" wrapText="1"/>
    </xf>
    <xf numFmtId="0" fontId="19" fillId="0" borderId="20" xfId="0" applyFont="1" applyFill="1" applyBorder="1"/>
    <xf numFmtId="0" fontId="19" fillId="0" borderId="20" xfId="0" applyFont="1" applyFill="1" applyBorder="1" applyAlignment="1">
      <alignment horizontal="center"/>
    </xf>
    <xf numFmtId="14" fontId="19" fillId="0" borderId="20" xfId="0" applyNumberFormat="1" applyFont="1" applyFill="1" applyBorder="1"/>
    <xf numFmtId="0" fontId="19" fillId="0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/>
    <xf numFmtId="42" fontId="19" fillId="0" borderId="20" xfId="0" applyNumberFormat="1" applyFont="1" applyFill="1" applyBorder="1"/>
    <xf numFmtId="14" fontId="19" fillId="0" borderId="20" xfId="0" applyNumberFormat="1" applyFont="1" applyFill="1" applyBorder="1" applyAlignment="1">
      <alignment horizontal="right"/>
    </xf>
    <xf numFmtId="0" fontId="3" fillId="36" borderId="21" xfId="0" applyFont="1" applyFill="1" applyBorder="1" applyAlignment="1">
      <alignment wrapText="1"/>
    </xf>
    <xf numFmtId="0" fontId="3" fillId="36" borderId="22" xfId="0" applyFont="1" applyFill="1" applyBorder="1" applyAlignment="1">
      <alignment wrapText="1"/>
    </xf>
    <xf numFmtId="0" fontId="3" fillId="36" borderId="22" xfId="0" applyNumberFormat="1" applyFont="1" applyFill="1" applyBorder="1" applyAlignment="1">
      <alignment horizontal="center" wrapText="1"/>
    </xf>
    <xf numFmtId="165" fontId="18" fillId="36" borderId="22" xfId="0" applyNumberFormat="1" applyFont="1" applyFill="1" applyBorder="1"/>
    <xf numFmtId="165" fontId="18" fillId="36" borderId="23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5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/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0"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  <tableStyleElement type="firstHeaderCell" dxfId="22"/>
      <tableStyleElement type="lastHeaderCell" dxfId="21"/>
      <tableStyleElement type="firstTotalCell" dxfId="20"/>
      <tableStyleElement type="lastTotalCell" dxfId="19"/>
    </tableStyle>
    <tableStyle name="Základní tabulka s pruhováním SŽDC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secondRowStripe" dxfId="13"/>
      <tableStyleElement type="second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4:J31" totalsRowShown="0" headerRowDxfId="11" dataDxfId="10">
  <tableColumns count="10">
    <tableColumn id="1" name="Název ŽST/zastávky - místo plnění" dataDxfId="9"/>
    <tableColumn id="6" name="Četnost pravidelných činností" dataDxfId="8"/>
    <tableColumn id="7" name="Zahájení plnění" dataDxfId="7"/>
    <tableColumn id="9" name="Počet platebních stanic" dataDxfId="6"/>
    <tableColumn id="8" name="Typ platební stanice**" dataDxfId="5"/>
    <tableColumn id="10" name="Zařízení pro tisk" dataDxfId="4"/>
    <tableColumn id="3" name="Částka za jednu pravidelnou činnost dle stanovené četnosti v Kč bez DPH***" dataDxfId="3"/>
    <tableColumn id="5" name="Mimořádné činnosti - hodinová sazba_x000a_v Kč bez DPH****" dataDxfId="2"/>
    <tableColumn id="4" name="Mimořádné činnosti - ostatní náklady_x000a_v Kč bez DPH*****" dataDxfId="1"/>
    <tableColumn id="2" name="Celkem činnosti po přepočtu na rok_x000a_v Kč bez DPH******" dataDxfId="0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showGridLines="0" tabSelected="1" zoomScaleNormal="100" zoomScaleSheetLayoutView="100" workbookViewId="0">
      <selection activeCell="J32" sqref="J32"/>
    </sheetView>
  </sheetViews>
  <sheetFormatPr defaultRowHeight="12.75" x14ac:dyDescent="0.2"/>
  <cols>
    <col min="1" max="1" width="23.125" style="2" customWidth="1"/>
    <col min="2" max="2" width="12.125" style="2" customWidth="1"/>
    <col min="3" max="3" width="11.25" style="2" customWidth="1"/>
    <col min="4" max="4" width="12.625" style="12" customWidth="1"/>
    <col min="5" max="5" width="14.5" style="2" customWidth="1"/>
    <col min="6" max="6" width="10.125" style="2" customWidth="1"/>
    <col min="7" max="7" width="22.125" style="2" customWidth="1"/>
    <col min="8" max="8" width="19.5" style="2" customWidth="1"/>
    <col min="9" max="9" width="17.5" style="2" customWidth="1"/>
    <col min="10" max="10" width="22.375" style="2" customWidth="1"/>
    <col min="11" max="12" width="9" customWidth="1"/>
  </cols>
  <sheetData>
    <row r="1" spans="1:10" s="2" customFormat="1" ht="22.5" x14ac:dyDescent="0.3">
      <c r="A1" s="1" t="s">
        <v>12</v>
      </c>
      <c r="B1" s="1"/>
      <c r="C1" s="1"/>
      <c r="D1" s="10"/>
      <c r="E1" s="1"/>
      <c r="F1" s="1"/>
      <c r="J1" s="9" t="s">
        <v>45</v>
      </c>
    </row>
    <row r="2" spans="1:10" s="2" customFormat="1" x14ac:dyDescent="0.2">
      <c r="A2" s="7" t="s">
        <v>44</v>
      </c>
      <c r="B2" s="7"/>
      <c r="C2" s="7"/>
      <c r="D2" s="11"/>
      <c r="E2" s="7"/>
      <c r="F2" s="7"/>
      <c r="J2" s="5"/>
    </row>
    <row r="3" spans="1:10" s="2" customFormat="1" ht="13.5" thickBot="1" x14ac:dyDescent="0.25">
      <c r="A3" s="59" t="s">
        <v>63</v>
      </c>
      <c r="B3" s="33" t="s">
        <v>62</v>
      </c>
      <c r="C3" s="60"/>
      <c r="D3" s="61"/>
      <c r="E3" s="60"/>
      <c r="F3" s="60"/>
      <c r="G3" s="60"/>
      <c r="H3" s="60"/>
    </row>
    <row r="4" spans="1:10" s="2" customFormat="1" ht="45.75" x14ac:dyDescent="0.2">
      <c r="A4" s="35" t="s">
        <v>11</v>
      </c>
      <c r="B4" s="36" t="s">
        <v>18</v>
      </c>
      <c r="C4" s="36" t="s">
        <v>19</v>
      </c>
      <c r="D4" s="37" t="s">
        <v>46</v>
      </c>
      <c r="E4" s="36" t="s">
        <v>47</v>
      </c>
      <c r="F4" s="36" t="s">
        <v>59</v>
      </c>
      <c r="G4" s="38" t="s">
        <v>49</v>
      </c>
      <c r="H4" s="38" t="s">
        <v>50</v>
      </c>
      <c r="I4" s="38" t="s">
        <v>51</v>
      </c>
      <c r="J4" s="39" t="s">
        <v>52</v>
      </c>
    </row>
    <row r="5" spans="1:10" x14ac:dyDescent="0.2">
      <c r="A5" s="40" t="s">
        <v>2</v>
      </c>
      <c r="B5" s="41" t="s">
        <v>15</v>
      </c>
      <c r="C5" s="42">
        <v>44774</v>
      </c>
      <c r="D5" s="43">
        <v>1</v>
      </c>
      <c r="E5" s="43">
        <v>1</v>
      </c>
      <c r="F5" s="43" t="s">
        <v>60</v>
      </c>
      <c r="G5" s="44"/>
      <c r="H5" s="45"/>
      <c r="I5" s="44"/>
      <c r="J5" s="46">
        <f>Tabulka1[[#This Row],[Částka za jednu pravidelnou činnost dle stanovené četnosti v Kč bez DPH***]]*12+(H5+I5)*6</f>
        <v>0</v>
      </c>
    </row>
    <row r="6" spans="1:10" x14ac:dyDescent="0.2">
      <c r="A6" s="40" t="s">
        <v>21</v>
      </c>
      <c r="B6" s="41" t="s">
        <v>16</v>
      </c>
      <c r="C6" s="47" t="s">
        <v>39</v>
      </c>
      <c r="D6" s="43">
        <v>2</v>
      </c>
      <c r="E6" s="43">
        <v>3</v>
      </c>
      <c r="F6" s="43" t="s">
        <v>61</v>
      </c>
      <c r="G6" s="44"/>
      <c r="H6" s="45"/>
      <c r="I6" s="44"/>
      <c r="J6" s="46">
        <f>Tabulka1[[#This Row],[Částka za jednu pravidelnou činnost dle stanovené četnosti v Kč bez DPH***]]*12/2+(H6+I6)*6</f>
        <v>0</v>
      </c>
    </row>
    <row r="7" spans="1:10" s="2" customFormat="1" x14ac:dyDescent="0.2">
      <c r="A7" s="40" t="s">
        <v>22</v>
      </c>
      <c r="B7" s="41" t="s">
        <v>15</v>
      </c>
      <c r="C7" s="42">
        <v>44774</v>
      </c>
      <c r="D7" s="43">
        <v>1</v>
      </c>
      <c r="E7" s="43">
        <v>1</v>
      </c>
      <c r="F7" s="43" t="s">
        <v>60</v>
      </c>
      <c r="G7" s="44"/>
      <c r="H7" s="45"/>
      <c r="I7" s="44"/>
      <c r="J7" s="46">
        <f>Tabulka1[[#This Row],[Částka za jednu pravidelnou činnost dle stanovené četnosti v Kč bez DPH***]]*12+(H7+I7)*6</f>
        <v>0</v>
      </c>
    </row>
    <row r="8" spans="1:10" s="2" customFormat="1" x14ac:dyDescent="0.2">
      <c r="A8" s="40" t="s">
        <v>4</v>
      </c>
      <c r="B8" s="41" t="s">
        <v>15</v>
      </c>
      <c r="C8" s="42">
        <v>44774</v>
      </c>
      <c r="D8" s="43">
        <v>1</v>
      </c>
      <c r="E8" s="43">
        <v>1</v>
      </c>
      <c r="F8" s="43" t="s">
        <v>60</v>
      </c>
      <c r="G8" s="44"/>
      <c r="H8" s="45"/>
      <c r="I8" s="44"/>
      <c r="J8" s="46">
        <f>Tabulka1[[#This Row],[Částka za jednu pravidelnou činnost dle stanovené četnosti v Kč bez DPH***]]*12+(H8+I8)*6</f>
        <v>0</v>
      </c>
    </row>
    <row r="9" spans="1:10" s="2" customFormat="1" x14ac:dyDescent="0.2">
      <c r="A9" s="40" t="s">
        <v>3</v>
      </c>
      <c r="B9" s="41" t="s">
        <v>15</v>
      </c>
      <c r="C9" s="42">
        <v>44774</v>
      </c>
      <c r="D9" s="43">
        <v>1</v>
      </c>
      <c r="E9" s="43">
        <v>1</v>
      </c>
      <c r="F9" s="43" t="s">
        <v>60</v>
      </c>
      <c r="G9" s="44"/>
      <c r="H9" s="45"/>
      <c r="I9" s="44"/>
      <c r="J9" s="46">
        <f>Tabulka1[[#This Row],[Částka za jednu pravidelnou činnost dle stanovené četnosti v Kč bez DPH***]]*12+(H9+I9)*6</f>
        <v>0</v>
      </c>
    </row>
    <row r="10" spans="1:10" s="2" customFormat="1" x14ac:dyDescent="0.2">
      <c r="A10" s="40" t="s">
        <v>5</v>
      </c>
      <c r="B10" s="41" t="s">
        <v>15</v>
      </c>
      <c r="C10" s="42">
        <v>44774</v>
      </c>
      <c r="D10" s="43">
        <v>2</v>
      </c>
      <c r="E10" s="43">
        <v>3</v>
      </c>
      <c r="F10" s="43" t="s">
        <v>61</v>
      </c>
      <c r="G10" s="44"/>
      <c r="H10" s="45"/>
      <c r="I10" s="44"/>
      <c r="J10" s="46">
        <f>Tabulka1[[#This Row],[Částka za jednu pravidelnou činnost dle stanovené četnosti v Kč bez DPH***]]*12+(H10+I10)*6</f>
        <v>0</v>
      </c>
    </row>
    <row r="11" spans="1:10" s="2" customFormat="1" x14ac:dyDescent="0.2">
      <c r="A11" s="40" t="s">
        <v>23</v>
      </c>
      <c r="B11" s="41" t="s">
        <v>15</v>
      </c>
      <c r="C11" s="47" t="s">
        <v>39</v>
      </c>
      <c r="D11" s="43">
        <v>1</v>
      </c>
      <c r="E11" s="43">
        <v>3</v>
      </c>
      <c r="F11" s="43" t="s">
        <v>61</v>
      </c>
      <c r="G11" s="44"/>
      <c r="H11" s="45"/>
      <c r="I11" s="44"/>
      <c r="J11" s="46">
        <f>Tabulka1[[#This Row],[Částka za jednu pravidelnou činnost dle stanovené četnosti v Kč bez DPH***]]*12+(H11+I11)*6</f>
        <v>0</v>
      </c>
    </row>
    <row r="12" spans="1:10" s="2" customFormat="1" x14ac:dyDescent="0.2">
      <c r="A12" s="40" t="s">
        <v>1</v>
      </c>
      <c r="B12" s="41" t="s">
        <v>15</v>
      </c>
      <c r="C12" s="42">
        <v>44774</v>
      </c>
      <c r="D12" s="43">
        <v>1</v>
      </c>
      <c r="E12" s="43">
        <v>1</v>
      </c>
      <c r="F12" s="43" t="s">
        <v>60</v>
      </c>
      <c r="G12" s="44"/>
      <c r="H12" s="45"/>
      <c r="I12" s="44"/>
      <c r="J12" s="46">
        <f>Tabulka1[[#This Row],[Částka za jednu pravidelnou činnost dle stanovené četnosti v Kč bez DPH***]]*12+(H12+I12)*6</f>
        <v>0</v>
      </c>
    </row>
    <row r="13" spans="1:10" s="2" customFormat="1" x14ac:dyDescent="0.2">
      <c r="A13" s="40" t="s">
        <v>24</v>
      </c>
      <c r="B13" s="41" t="s">
        <v>13</v>
      </c>
      <c r="C13" s="42">
        <v>44774</v>
      </c>
      <c r="D13" s="43">
        <v>1</v>
      </c>
      <c r="E13" s="43">
        <v>1</v>
      </c>
      <c r="F13" s="43" t="s">
        <v>60</v>
      </c>
      <c r="G13" s="44"/>
      <c r="H13" s="45"/>
      <c r="I13" s="44"/>
      <c r="J13" s="46">
        <f>Tabulka1[[#This Row],[Částka za jednu pravidelnou činnost dle stanovené četnosti v Kč bez DPH***]]*12*2+(H13+I13)*6</f>
        <v>0</v>
      </c>
    </row>
    <row r="14" spans="1:10" s="2" customFormat="1" x14ac:dyDescent="0.2">
      <c r="A14" s="40" t="s">
        <v>0</v>
      </c>
      <c r="B14" s="41" t="s">
        <v>13</v>
      </c>
      <c r="C14" s="42">
        <v>44774</v>
      </c>
      <c r="D14" s="43">
        <v>1</v>
      </c>
      <c r="E14" s="43">
        <v>1</v>
      </c>
      <c r="F14" s="43" t="s">
        <v>60</v>
      </c>
      <c r="G14" s="44"/>
      <c r="H14" s="45"/>
      <c r="I14" s="44"/>
      <c r="J14" s="46">
        <f>Tabulka1[[#This Row],[Částka za jednu pravidelnou činnost dle stanovené četnosti v Kč bez DPH***]]*12*2+(H14+I14)*6</f>
        <v>0</v>
      </c>
    </row>
    <row r="15" spans="1:10" s="2" customFormat="1" x14ac:dyDescent="0.2">
      <c r="A15" s="40" t="s">
        <v>25</v>
      </c>
      <c r="B15" s="41" t="s">
        <v>14</v>
      </c>
      <c r="C15" s="42">
        <v>44774</v>
      </c>
      <c r="D15" s="43">
        <v>2</v>
      </c>
      <c r="E15" s="43">
        <v>1</v>
      </c>
      <c r="F15" s="43" t="s">
        <v>60</v>
      </c>
      <c r="G15" s="44"/>
      <c r="H15" s="45"/>
      <c r="I15" s="44"/>
      <c r="J15" s="46">
        <f>Tabulka1[[#This Row],[Částka za jednu pravidelnou činnost dle stanovené četnosti v Kč bez DPH***]]*12*3+(H15+I15)*6</f>
        <v>0</v>
      </c>
    </row>
    <row r="16" spans="1:10" s="2" customFormat="1" x14ac:dyDescent="0.2">
      <c r="A16" s="40" t="s">
        <v>26</v>
      </c>
      <c r="B16" s="41" t="s">
        <v>15</v>
      </c>
      <c r="C16" s="42">
        <v>44774</v>
      </c>
      <c r="D16" s="43">
        <v>1</v>
      </c>
      <c r="E16" s="43">
        <v>3</v>
      </c>
      <c r="F16" s="43" t="s">
        <v>61</v>
      </c>
      <c r="G16" s="44"/>
      <c r="H16" s="45"/>
      <c r="I16" s="44"/>
      <c r="J16" s="46">
        <f>Tabulka1[[#This Row],[Částka za jednu pravidelnou činnost dle stanovené četnosti v Kč bez DPH***]]*12+(H16+I16)*6</f>
        <v>0</v>
      </c>
    </row>
    <row r="17" spans="1:11" s="2" customFormat="1" x14ac:dyDescent="0.2">
      <c r="A17" s="40" t="s">
        <v>27</v>
      </c>
      <c r="B17" s="41" t="s">
        <v>17</v>
      </c>
      <c r="C17" s="47" t="s">
        <v>39</v>
      </c>
      <c r="D17" s="43">
        <v>1</v>
      </c>
      <c r="E17" s="43">
        <v>2</v>
      </c>
      <c r="F17" s="43" t="s">
        <v>61</v>
      </c>
      <c r="G17" s="44"/>
      <c r="H17" s="45"/>
      <c r="I17" s="44"/>
      <c r="J17" s="46">
        <f>Tabulka1[[#This Row],[Částka za jednu pravidelnou činnost dle stanovené četnosti v Kč bez DPH***]]*12/3+(H17+I17)*6</f>
        <v>0</v>
      </c>
    </row>
    <row r="18" spans="1:11" s="2" customFormat="1" x14ac:dyDescent="0.2">
      <c r="A18" s="40" t="s">
        <v>28</v>
      </c>
      <c r="B18" s="41" t="s">
        <v>17</v>
      </c>
      <c r="C18" s="47" t="s">
        <v>40</v>
      </c>
      <c r="D18" s="43">
        <v>2</v>
      </c>
      <c r="E18" s="43">
        <v>3</v>
      </c>
      <c r="F18" s="43" t="s">
        <v>61</v>
      </c>
      <c r="G18" s="44"/>
      <c r="H18" s="45"/>
      <c r="I18" s="44"/>
      <c r="J18" s="46">
        <f>Tabulka1[[#This Row],[Částka za jednu pravidelnou činnost dle stanovené četnosti v Kč bez DPH***]]*(12/3-1)+(H18+I18)*6</f>
        <v>0</v>
      </c>
    </row>
    <row r="19" spans="1:11" s="2" customFormat="1" x14ac:dyDescent="0.2">
      <c r="A19" s="40" t="s">
        <v>29</v>
      </c>
      <c r="B19" s="41" t="s">
        <v>17</v>
      </c>
      <c r="C19" s="47" t="s">
        <v>40</v>
      </c>
      <c r="D19" s="43">
        <v>2</v>
      </c>
      <c r="E19" s="43">
        <v>3</v>
      </c>
      <c r="F19" s="43" t="s">
        <v>61</v>
      </c>
      <c r="G19" s="44"/>
      <c r="H19" s="45"/>
      <c r="I19" s="44"/>
      <c r="J19" s="46">
        <f>Tabulka1[[#This Row],[Částka za jednu pravidelnou činnost dle stanovené četnosti v Kč bez DPH***]]*(12/3-1)+(H19+I19)*6</f>
        <v>0</v>
      </c>
    </row>
    <row r="20" spans="1:11" s="2" customFormat="1" x14ac:dyDescent="0.2">
      <c r="A20" s="40" t="s">
        <v>6</v>
      </c>
      <c r="B20" s="41" t="s">
        <v>15</v>
      </c>
      <c r="C20" s="47" t="s">
        <v>41</v>
      </c>
      <c r="D20" s="43">
        <v>2</v>
      </c>
      <c r="E20" s="43">
        <v>3</v>
      </c>
      <c r="F20" s="43" t="s">
        <v>61</v>
      </c>
      <c r="G20" s="44"/>
      <c r="H20" s="45"/>
      <c r="I20" s="44"/>
      <c r="J20" s="46">
        <f>Tabulka1[[#This Row],[Částka za jednu pravidelnou činnost dle stanovené četnosti v Kč bez DPH***]]*(12-2)+(H20+I20)*6</f>
        <v>0</v>
      </c>
    </row>
    <row r="21" spans="1:11" s="2" customFormat="1" x14ac:dyDescent="0.2">
      <c r="A21" s="40" t="s">
        <v>30</v>
      </c>
      <c r="B21" s="41" t="s">
        <v>16</v>
      </c>
      <c r="C21" s="47" t="s">
        <v>41</v>
      </c>
      <c r="D21" s="43">
        <v>2</v>
      </c>
      <c r="E21" s="43">
        <v>3</v>
      </c>
      <c r="F21" s="43" t="s">
        <v>61</v>
      </c>
      <c r="G21" s="44"/>
      <c r="H21" s="45"/>
      <c r="I21" s="44"/>
      <c r="J21" s="46">
        <f>Tabulka1[[#This Row],[Částka za jednu pravidelnou činnost dle stanovené četnosti v Kč bez DPH***]]*(12/2-1)+(H21+I21)*6</f>
        <v>0</v>
      </c>
    </row>
    <row r="22" spans="1:11" s="2" customFormat="1" x14ac:dyDescent="0.2">
      <c r="A22" s="40" t="s">
        <v>31</v>
      </c>
      <c r="B22" s="41" t="s">
        <v>16</v>
      </c>
      <c r="C22" s="47" t="s">
        <v>41</v>
      </c>
      <c r="D22" s="43">
        <v>2</v>
      </c>
      <c r="E22" s="43">
        <v>3</v>
      </c>
      <c r="F22" s="43" t="s">
        <v>61</v>
      </c>
      <c r="G22" s="44"/>
      <c r="H22" s="45"/>
      <c r="I22" s="44"/>
      <c r="J22" s="46">
        <f>Tabulka1[[#This Row],[Částka za jednu pravidelnou činnost dle stanovené četnosti v Kč bez DPH***]]*(12/2-1)+(H22+I22)*6</f>
        <v>0</v>
      </c>
    </row>
    <row r="23" spans="1:11" s="2" customFormat="1" x14ac:dyDescent="0.2">
      <c r="A23" s="40" t="s">
        <v>32</v>
      </c>
      <c r="B23" s="41" t="s">
        <v>15</v>
      </c>
      <c r="C23" s="47" t="s">
        <v>41</v>
      </c>
      <c r="D23" s="43">
        <v>2</v>
      </c>
      <c r="E23" s="43">
        <v>3</v>
      </c>
      <c r="F23" s="43" t="s">
        <v>61</v>
      </c>
      <c r="G23" s="44"/>
      <c r="H23" s="45"/>
      <c r="I23" s="44"/>
      <c r="J23" s="46">
        <f>Tabulka1[[#This Row],[Částka za jednu pravidelnou činnost dle stanovené četnosti v Kč bez DPH***]]*(12-2)+(H23+I23)*6</f>
        <v>0</v>
      </c>
    </row>
    <row r="24" spans="1:11" s="2" customFormat="1" x14ac:dyDescent="0.2">
      <c r="A24" s="40" t="s">
        <v>33</v>
      </c>
      <c r="B24" s="41" t="s">
        <v>16</v>
      </c>
      <c r="C24" s="47" t="s">
        <v>41</v>
      </c>
      <c r="D24" s="43">
        <v>1</v>
      </c>
      <c r="E24" s="43">
        <v>3</v>
      </c>
      <c r="F24" s="43" t="s">
        <v>61</v>
      </c>
      <c r="G24" s="44"/>
      <c r="H24" s="45"/>
      <c r="I24" s="44"/>
      <c r="J24" s="46">
        <f>Tabulka1[[#This Row],[Částka za jednu pravidelnou činnost dle stanovené četnosti v Kč bez DPH***]]*(12/2-1)+(H24+I24)*6</f>
        <v>0</v>
      </c>
    </row>
    <row r="25" spans="1:11" s="2" customFormat="1" x14ac:dyDescent="0.2">
      <c r="A25" s="40" t="s">
        <v>34</v>
      </c>
      <c r="B25" s="41" t="s">
        <v>15</v>
      </c>
      <c r="C25" s="47" t="s">
        <v>39</v>
      </c>
      <c r="D25" s="43">
        <v>2</v>
      </c>
      <c r="E25" s="43">
        <v>3</v>
      </c>
      <c r="F25" s="43" t="s">
        <v>61</v>
      </c>
      <c r="G25" s="44"/>
      <c r="H25" s="45"/>
      <c r="I25" s="44"/>
      <c r="J25" s="46">
        <f>Tabulka1[[#This Row],[Částka za jednu pravidelnou činnost dle stanovené četnosti v Kč bez DPH***]]*12+(H25+I25)*6</f>
        <v>0</v>
      </c>
    </row>
    <row r="26" spans="1:11" x14ac:dyDescent="0.2">
      <c r="A26" s="40" t="s">
        <v>20</v>
      </c>
      <c r="B26" s="41" t="s">
        <v>17</v>
      </c>
      <c r="C26" s="47" t="s">
        <v>42</v>
      </c>
      <c r="D26" s="43">
        <v>2</v>
      </c>
      <c r="E26" s="43">
        <v>3</v>
      </c>
      <c r="F26" s="43" t="s">
        <v>61</v>
      </c>
      <c r="G26" s="44"/>
      <c r="H26" s="45"/>
      <c r="I26" s="44"/>
      <c r="J26" s="46">
        <f>Tabulka1[[#This Row],[Částka za jednu pravidelnou činnost dle stanovené četnosti v Kč bez DPH***]]*(12/3-3)+(H26+I26)*6</f>
        <v>0</v>
      </c>
    </row>
    <row r="27" spans="1:11" x14ac:dyDescent="0.2">
      <c r="A27" s="40" t="s">
        <v>35</v>
      </c>
      <c r="B27" s="41" t="s">
        <v>17</v>
      </c>
      <c r="C27" s="47" t="s">
        <v>42</v>
      </c>
      <c r="D27" s="43">
        <v>2</v>
      </c>
      <c r="E27" s="43">
        <v>3</v>
      </c>
      <c r="F27" s="43" t="s">
        <v>61</v>
      </c>
      <c r="G27" s="44"/>
      <c r="H27" s="45"/>
      <c r="I27" s="44"/>
      <c r="J27" s="46">
        <f>Tabulka1[[#This Row],[Částka za jednu pravidelnou činnost dle stanovené četnosti v Kč bez DPH***]]*(12/3-3)+(H27+I27)*6</f>
        <v>0</v>
      </c>
    </row>
    <row r="28" spans="1:11" s="2" customFormat="1" x14ac:dyDescent="0.2">
      <c r="A28" s="40" t="s">
        <v>36</v>
      </c>
      <c r="B28" s="41" t="s">
        <v>16</v>
      </c>
      <c r="C28" s="47" t="s">
        <v>43</v>
      </c>
      <c r="D28" s="43">
        <v>2</v>
      </c>
      <c r="E28" s="43">
        <v>3</v>
      </c>
      <c r="F28" s="43" t="s">
        <v>61</v>
      </c>
      <c r="G28" s="44"/>
      <c r="H28" s="45"/>
      <c r="I28" s="44"/>
      <c r="J28" s="46">
        <f>Tabulka1[[#This Row],[Částka za jednu pravidelnou činnost dle stanovené četnosti v Kč bez DPH***]]*(12/2-4)+(H28+I28)*6</f>
        <v>0</v>
      </c>
    </row>
    <row r="29" spans="1:11" s="2" customFormat="1" x14ac:dyDescent="0.2">
      <c r="A29" s="40" t="s">
        <v>37</v>
      </c>
      <c r="B29" s="41" t="s">
        <v>17</v>
      </c>
      <c r="C29" s="47" t="s">
        <v>42</v>
      </c>
      <c r="D29" s="43">
        <v>2</v>
      </c>
      <c r="E29" s="43">
        <v>3</v>
      </c>
      <c r="F29" s="43" t="s">
        <v>61</v>
      </c>
      <c r="G29" s="44"/>
      <c r="H29" s="45"/>
      <c r="I29" s="44"/>
      <c r="J29" s="46">
        <f>Tabulka1[[#This Row],[Částka za jednu pravidelnou činnost dle stanovené četnosti v Kč bez DPH***]]*(12/3-3)+(H29+I29)*6</f>
        <v>0</v>
      </c>
    </row>
    <row r="30" spans="1:11" s="2" customFormat="1" x14ac:dyDescent="0.2">
      <c r="A30" s="40" t="s">
        <v>38</v>
      </c>
      <c r="B30" s="41" t="s">
        <v>15</v>
      </c>
      <c r="C30" s="47" t="s">
        <v>42</v>
      </c>
      <c r="D30" s="43">
        <v>2</v>
      </c>
      <c r="E30" s="43">
        <v>3</v>
      </c>
      <c r="F30" s="43" t="s">
        <v>61</v>
      </c>
      <c r="G30" s="44"/>
      <c r="H30" s="45"/>
      <c r="I30" s="44"/>
      <c r="J30" s="46">
        <f>Tabulka1[[#This Row],[Částka za jednu pravidelnou činnost dle stanovené četnosti v Kč bez DPH***]]*(12-9)+(H30+I30)*6</f>
        <v>0</v>
      </c>
    </row>
    <row r="31" spans="1:11" ht="24" thickBot="1" x14ac:dyDescent="0.25">
      <c r="A31" s="48" t="s">
        <v>7</v>
      </c>
      <c r="B31" s="49"/>
      <c r="C31" s="49"/>
      <c r="D31" s="50"/>
      <c r="E31" s="49"/>
      <c r="F31" s="49"/>
      <c r="G31" s="51"/>
      <c r="H31" s="51">
        <f>SUBTOTAL(109,H5:H30)*6</f>
        <v>0</v>
      </c>
      <c r="I31" s="51">
        <f>SUBTOTAL(109,I5:I30)*6</f>
        <v>0</v>
      </c>
      <c r="J31" s="52"/>
    </row>
    <row r="32" spans="1:11" s="2" customFormat="1" ht="21" customHeight="1" thickBot="1" x14ac:dyDescent="0.25">
      <c r="A32" s="69" t="s">
        <v>10</v>
      </c>
      <c r="B32" s="70"/>
      <c r="C32" s="70"/>
      <c r="D32" s="70"/>
      <c r="E32" s="70"/>
      <c r="F32" s="70"/>
      <c r="G32" s="70"/>
      <c r="H32" s="70"/>
      <c r="I32" s="71"/>
      <c r="J32" s="53">
        <f>SUBTOTAL(109,Tabulka1[Celkem činnosti po přepočtu na rok
v Kč bez DPH******])</f>
        <v>0</v>
      </c>
      <c r="K32" s="6"/>
    </row>
    <row r="34" spans="1:11" x14ac:dyDescent="0.2">
      <c r="A34" s="13" t="s">
        <v>9</v>
      </c>
      <c r="B34" s="14"/>
      <c r="C34" s="14"/>
      <c r="D34" s="15"/>
      <c r="E34" s="14"/>
      <c r="F34" s="14"/>
      <c r="G34" s="14"/>
      <c r="H34" s="14"/>
      <c r="I34" s="14"/>
      <c r="J34" s="16"/>
      <c r="K34" s="3"/>
    </row>
    <row r="35" spans="1:11" s="2" customFormat="1" x14ac:dyDescent="0.2">
      <c r="A35" s="17" t="s">
        <v>8</v>
      </c>
      <c r="B35" s="18"/>
      <c r="C35" s="18"/>
      <c r="D35" s="19"/>
      <c r="E35" s="18"/>
      <c r="F35" s="18"/>
      <c r="G35" s="20"/>
      <c r="H35" s="20"/>
      <c r="I35" s="20"/>
      <c r="J35" s="21"/>
      <c r="K35" s="4"/>
    </row>
    <row r="36" spans="1:11" s="58" customFormat="1" ht="21" customHeight="1" x14ac:dyDescent="0.2">
      <c r="A36" s="55" t="s">
        <v>53</v>
      </c>
      <c r="B36" s="54"/>
      <c r="C36" s="54"/>
      <c r="D36" s="56"/>
      <c r="E36" s="54"/>
      <c r="F36" s="54"/>
      <c r="G36" s="22"/>
      <c r="H36" s="22"/>
      <c r="I36" s="22"/>
      <c r="J36" s="23"/>
      <c r="K36" s="57"/>
    </row>
    <row r="37" spans="1:11" s="8" customFormat="1" ht="18.75" customHeight="1" x14ac:dyDescent="0.2">
      <c r="A37" s="72" t="s">
        <v>48</v>
      </c>
      <c r="B37" s="73"/>
      <c r="C37" s="73"/>
      <c r="D37" s="73"/>
      <c r="E37" s="73"/>
      <c r="F37" s="73"/>
      <c r="G37" s="73"/>
      <c r="H37" s="73"/>
      <c r="I37" s="73"/>
      <c r="J37" s="74"/>
      <c r="K37" s="4"/>
    </row>
    <row r="38" spans="1:11" s="8" customFormat="1" x14ac:dyDescent="0.2">
      <c r="A38" s="24" t="s">
        <v>54</v>
      </c>
      <c r="B38" s="25"/>
      <c r="C38" s="25"/>
      <c r="D38" s="26"/>
      <c r="E38" s="25"/>
      <c r="F38" s="25"/>
      <c r="G38" s="22"/>
      <c r="H38" s="22"/>
      <c r="I38" s="22"/>
      <c r="J38" s="23"/>
      <c r="K38" s="4"/>
    </row>
    <row r="39" spans="1:11" s="8" customFormat="1" x14ac:dyDescent="0.2">
      <c r="A39" s="27" t="s">
        <v>58</v>
      </c>
      <c r="B39" s="28"/>
      <c r="C39" s="28"/>
      <c r="D39" s="29"/>
      <c r="E39" s="28"/>
      <c r="F39" s="28"/>
      <c r="G39" s="30"/>
      <c r="H39" s="30"/>
      <c r="I39" s="30"/>
      <c r="J39" s="31"/>
      <c r="K39" s="4"/>
    </row>
    <row r="40" spans="1:11" s="8" customFormat="1" ht="30" customHeight="1" x14ac:dyDescent="0.2">
      <c r="A40" s="75" t="s">
        <v>55</v>
      </c>
      <c r="B40" s="76"/>
      <c r="C40" s="76"/>
      <c r="D40" s="76"/>
      <c r="E40" s="76"/>
      <c r="F40" s="76"/>
      <c r="G40" s="76"/>
      <c r="H40" s="76"/>
      <c r="I40" s="76"/>
      <c r="J40" s="77"/>
      <c r="K40" s="4"/>
    </row>
    <row r="41" spans="1:11" s="8" customFormat="1" ht="27.75" customHeight="1" x14ac:dyDescent="0.2">
      <c r="A41" s="75" t="s">
        <v>57</v>
      </c>
      <c r="B41" s="76"/>
      <c r="C41" s="76"/>
      <c r="D41" s="76"/>
      <c r="E41" s="76"/>
      <c r="F41" s="76"/>
      <c r="G41" s="76"/>
      <c r="H41" s="76"/>
      <c r="I41" s="76"/>
      <c r="J41" s="77"/>
      <c r="K41" s="4"/>
    </row>
    <row r="42" spans="1:11" s="2" customFormat="1" ht="42" customHeight="1" x14ac:dyDescent="0.2">
      <c r="A42" s="62" t="s">
        <v>64</v>
      </c>
      <c r="B42" s="63"/>
      <c r="C42" s="63"/>
      <c r="D42" s="63"/>
      <c r="E42" s="63"/>
      <c r="F42" s="63"/>
      <c r="G42" s="63"/>
      <c r="H42" s="63"/>
      <c r="I42" s="63"/>
      <c r="J42" s="64"/>
      <c r="K42" s="4"/>
    </row>
    <row r="43" spans="1:11" s="2" customFormat="1" ht="22.5" customHeight="1" x14ac:dyDescent="0.2">
      <c r="A43" s="62" t="s">
        <v>65</v>
      </c>
      <c r="B43" s="63"/>
      <c r="C43" s="63"/>
      <c r="D43" s="63"/>
      <c r="E43" s="63"/>
      <c r="F43" s="63"/>
      <c r="G43" s="63"/>
      <c r="H43" s="63"/>
      <c r="I43" s="63"/>
      <c r="J43" s="64"/>
      <c r="K43" s="4"/>
    </row>
    <row r="44" spans="1:11" s="2" customFormat="1" ht="13.5" customHeight="1" x14ac:dyDescent="0.2">
      <c r="A44" s="65" t="s">
        <v>56</v>
      </c>
      <c r="B44" s="65"/>
      <c r="C44" s="65"/>
      <c r="D44" s="65"/>
      <c r="E44" s="65"/>
      <c r="F44" s="65"/>
      <c r="G44" s="65"/>
      <c r="H44" s="65"/>
      <c r="I44" s="65"/>
      <c r="J44" s="66"/>
      <c r="K44" s="4"/>
    </row>
    <row r="45" spans="1:1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8"/>
    </row>
    <row r="46" spans="1:11" x14ac:dyDescent="0.2">
      <c r="A46" s="32"/>
      <c r="B46" s="33"/>
      <c r="C46" s="33"/>
      <c r="D46" s="34"/>
      <c r="E46" s="33"/>
      <c r="F46" s="33"/>
      <c r="G46" s="33"/>
      <c r="H46" s="33"/>
      <c r="I46" s="33"/>
      <c r="J46" s="33"/>
    </row>
    <row r="47" spans="1:11" x14ac:dyDescent="0.2">
      <c r="A47" s="32"/>
      <c r="B47" s="33"/>
      <c r="C47" s="33"/>
      <c r="D47" s="34"/>
      <c r="E47" s="33"/>
      <c r="F47" s="33"/>
      <c r="G47" s="33"/>
      <c r="H47" s="33"/>
      <c r="I47" s="33"/>
      <c r="J47" s="33"/>
    </row>
    <row r="48" spans="1:11" x14ac:dyDescent="0.2">
      <c r="A48" s="32"/>
      <c r="B48" s="33"/>
      <c r="C48" s="33"/>
      <c r="D48" s="34"/>
      <c r="E48" s="33"/>
      <c r="F48" s="33"/>
      <c r="G48" s="33"/>
      <c r="H48" s="33"/>
      <c r="I48" s="33"/>
      <c r="J48" s="33"/>
    </row>
    <row r="49" spans="1:10" x14ac:dyDescent="0.2">
      <c r="A49" s="32"/>
      <c r="B49" s="33"/>
      <c r="C49" s="33"/>
      <c r="D49" s="34"/>
      <c r="E49" s="33"/>
      <c r="F49" s="33"/>
      <c r="G49" s="33"/>
      <c r="H49" s="33"/>
      <c r="I49" s="33"/>
      <c r="J49" s="33"/>
    </row>
    <row r="50" spans="1:10" x14ac:dyDescent="0.2">
      <c r="A50" s="32"/>
      <c r="B50" s="33"/>
      <c r="C50" s="33"/>
      <c r="D50" s="34"/>
      <c r="E50" s="33"/>
      <c r="F50" s="33"/>
      <c r="G50" s="33"/>
      <c r="H50" s="33"/>
      <c r="I50" s="33"/>
      <c r="J50" s="33"/>
    </row>
    <row r="51" spans="1:10" x14ac:dyDescent="0.2">
      <c r="A51" s="33"/>
      <c r="B51" s="33"/>
      <c r="C51" s="33"/>
      <c r="D51" s="34"/>
      <c r="E51" s="33"/>
      <c r="F51" s="33"/>
      <c r="G51" s="33"/>
      <c r="H51" s="33"/>
      <c r="I51" s="33"/>
      <c r="J51" s="33"/>
    </row>
    <row r="52" spans="1:10" x14ac:dyDescent="0.2">
      <c r="A52" s="33"/>
      <c r="B52" s="33"/>
      <c r="C52" s="33"/>
      <c r="D52" s="34"/>
      <c r="E52" s="33"/>
      <c r="F52" s="33"/>
      <c r="G52" s="33"/>
      <c r="H52" s="33"/>
      <c r="I52" s="33"/>
      <c r="J52" s="33"/>
    </row>
  </sheetData>
  <mergeCells count="7">
    <mergeCell ref="A43:J43"/>
    <mergeCell ref="A44:J45"/>
    <mergeCell ref="A32:I32"/>
    <mergeCell ref="A37:J37"/>
    <mergeCell ref="A40:J40"/>
    <mergeCell ref="A41:J41"/>
    <mergeCell ref="A42:J42"/>
  </mergeCells>
  <pageMargins left="0.25" right="0.25" top="0.75" bottom="0.75" header="0.3" footer="0.3"/>
  <pageSetup paperSize="8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OVZ OŘ OVA</cp:lastModifiedBy>
  <cp:lastPrinted>2022-06-21T07:03:59Z</cp:lastPrinted>
  <dcterms:created xsi:type="dcterms:W3CDTF">2017-12-01T06:03:47Z</dcterms:created>
  <dcterms:modified xsi:type="dcterms:W3CDTF">2022-06-22T13:09:26Z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